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I100" i="3" l="1"/>
  <c r="I110" i="3"/>
  <c r="I99" i="3"/>
  <c r="I98" i="3" s="1"/>
  <c r="I103" i="3"/>
  <c r="I107" i="3"/>
  <c r="I104" i="3"/>
  <c r="I95" i="3"/>
  <c r="I14" i="3" l="1"/>
  <c r="I86" i="3" l="1"/>
  <c r="I65" i="3" l="1"/>
  <c r="I53" i="3"/>
  <c r="I49" i="3"/>
  <c r="I47" i="3"/>
  <c r="I39" i="3" s="1"/>
  <c r="I66" i="3" s="1"/>
  <c r="I72" i="3"/>
  <c r="I35" i="3"/>
  <c r="I12" i="3"/>
  <c r="I32" i="3" s="1"/>
  <c r="I67" i="3" l="1"/>
  <c r="I84" i="3"/>
  <c r="I76" i="3" l="1"/>
</calcChain>
</file>

<file path=xl/sharedStrings.xml><?xml version="1.0" encoding="utf-8"?>
<sst xmlns="http://schemas.openxmlformats.org/spreadsheetml/2006/main" count="105" uniqueCount="105">
  <si>
    <t>Лифт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</si>
  <si>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</si>
  <si>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</si>
  <si>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</si>
  <si>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</si>
  <si>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</si>
  <si>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</si>
  <si>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</si>
  <si>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</si>
  <si>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</si>
  <si>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Поступления по коммунальным услугам:</t>
  </si>
  <si>
    <t>Отопление и горячая вода</t>
  </si>
  <si>
    <t>ОАО "Сибэко" (тепловая энергия)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</si>
  <si>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</si>
  <si>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</si>
  <si>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</si>
  <si>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</si>
  <si>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</si>
  <si>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</si>
  <si>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>Перечислены страховые взносы на з\плату</t>
  </si>
  <si>
    <t>Канцелярские товары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</si>
  <si>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</si>
  <si>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</si>
  <si>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</si>
  <si>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</si>
  <si>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</si>
  <si>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</si>
  <si>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</si>
  <si>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</si>
  <si>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Получено от арендаторов за коммунальные услуги</t>
  </si>
  <si>
    <t>Инвентарь, инструменты,моющие средства</t>
  </si>
  <si>
    <t>Обслуживание пожарной сигнализации</t>
  </si>
  <si>
    <t>Перечислено в бюджет (НДФЛ, налог по УСН, госпошлина)</t>
  </si>
  <si>
    <t>Услуги связи</t>
  </si>
  <si>
    <t>Обслуживание официального сайта ТСЖ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</si>
  <si>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</si>
  <si>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</si>
  <si>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</si>
  <si>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</si>
  <si>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Областной центр дезинфекции</t>
  </si>
  <si>
    <t>6.</t>
  </si>
  <si>
    <t>Расходы ТСЖ по статье содержание жилья и текущий ремонт</t>
  </si>
  <si>
    <t>Охрана объекта</t>
  </si>
  <si>
    <t>Расходы на услуги банка</t>
  </si>
  <si>
    <t>Тех.обслуживание ворот</t>
  </si>
  <si>
    <t>Тех.обслуживание пожарной сигнализации</t>
  </si>
  <si>
    <t>Тех.обслуживание ИТП</t>
  </si>
  <si>
    <t xml:space="preserve">                       правления ТСЖ "Орленок"</t>
  </si>
  <si>
    <t xml:space="preserve">                    О Т Ч Е Т</t>
  </si>
  <si>
    <t>Перечислена заработная плата с расч.счета</t>
  </si>
  <si>
    <t>Обращение с ТКО</t>
  </si>
  <si>
    <t>Содержание лифтов</t>
  </si>
  <si>
    <t>Обращение с ТКО (Экология-Новосибирск)</t>
  </si>
  <si>
    <t>Обслуживание антенны, домофонов</t>
  </si>
  <si>
    <t>Обслуживание видеонаблюдения</t>
  </si>
  <si>
    <t>Обслуживание ворот</t>
  </si>
  <si>
    <t>Расход денежных средств по капитальному ремонту</t>
  </si>
  <si>
    <t>Работы по капитальному ремонту здания</t>
  </si>
  <si>
    <t>Приобретение материалов у поставщиков</t>
  </si>
  <si>
    <t>Оплата за открытие ворот  по заявлениям собственников</t>
  </si>
  <si>
    <t>Оплата пени</t>
  </si>
  <si>
    <t>Программно-техническое оборудование</t>
  </si>
  <si>
    <t>Механизированная уборка снега, вывоз снега</t>
  </si>
  <si>
    <t xml:space="preserve">                                                                               в том числе :</t>
  </si>
  <si>
    <r>
      <t>Остаток денежных средств на расчетном счете на 01.01.2022</t>
    </r>
    <r>
      <rPr>
        <b/>
        <sz val="14"/>
        <color theme="1"/>
        <rFont val="Calibri"/>
        <family val="2"/>
        <charset val="204"/>
        <scheme val="minor"/>
      </rPr>
      <t xml:space="preserve"> г.  -</t>
    </r>
  </si>
  <si>
    <t>за период 01.01.22 г. - 31.12.22 г.</t>
  </si>
  <si>
    <r>
      <t>Остаток денежных средств на спец.счете(капитальный ремонт) на 01.01.2022</t>
    </r>
    <r>
      <rPr>
        <b/>
        <sz val="14"/>
        <color theme="1"/>
        <rFont val="Calibri"/>
        <family val="2"/>
        <charset val="204"/>
        <scheme val="minor"/>
      </rPr>
      <t xml:space="preserve"> г.  -</t>
    </r>
  </si>
  <si>
    <t>Оплата за отключение стояков по заявлениям собственников</t>
  </si>
  <si>
    <t>Охрана</t>
  </si>
  <si>
    <t>Поступление от собственников за текущий ремонт</t>
  </si>
  <si>
    <t>Остаток денежных средств на спец. счете (кап.ремонт) на 31.12.2022 г.</t>
  </si>
  <si>
    <t>Итого приход по осн.расч.счету с  01.01.22 г. по 31.12.22 г. составил</t>
  </si>
  <si>
    <t>Итого приход по спец.счету  01.01.22 г. по 31.12.22 г. составил</t>
  </si>
  <si>
    <t>2. Расход денежных средств за период с 01.01.22 г. по 31.12.22 г.</t>
  </si>
  <si>
    <t>МУП "Горводоканал" (ХВС,водоотведение)</t>
  </si>
  <si>
    <t>АО "Новосибирскэнергосбыт" (электроэнергия)</t>
  </si>
  <si>
    <t>Охрана МОП (ЧОП "Рысь")</t>
  </si>
  <si>
    <t>Техническое обслуживание ИТП</t>
  </si>
  <si>
    <t>Итого расход за 01.01.22-31.12.22 составил</t>
  </si>
  <si>
    <t>Остаток денежных средств на расчетном счете на 31.12.2022 г.</t>
  </si>
  <si>
    <t>Ремонтные работы</t>
  </si>
  <si>
    <t>Спецодежда</t>
  </si>
  <si>
    <t>Прочие (юридические услуги,почтовые расходы)</t>
  </si>
  <si>
    <t>За счет средств от сдачи в аренду помещений и прочих услуг были произведены работы:</t>
  </si>
  <si>
    <t>Благоустройство территории</t>
  </si>
  <si>
    <t>Холодная вода и водоотведение</t>
  </si>
  <si>
    <t xml:space="preserve">Обслуживание и модернизация системы видеонаблюдения </t>
  </si>
  <si>
    <t>прочие оплаты поставщикам</t>
  </si>
  <si>
    <t>Сброс снега с козырьков, очистка от снега и сосулек верхних этажей</t>
  </si>
  <si>
    <t xml:space="preserve">Выполнение сварочных работ </t>
  </si>
  <si>
    <t>Выполнение комплекса работ при механизированной уборке снега (очистка негабаритных и труднодоступых мест вручную)</t>
  </si>
  <si>
    <t>Выполнение работ по сбросу снега и очистке от снега переходных балконов</t>
  </si>
  <si>
    <t>Работы по замене разбитых стекол на 1 и 2 эт.7 подъезда, ремонт переходных дверей 1 подъезда, замена стекол в 8-9 подъездах</t>
  </si>
  <si>
    <t>Выполнение работ по закрытию карманов в мусорокамерах (7-9 под. с 1 по 16 эт.)</t>
  </si>
  <si>
    <t>Выполнение работ по восстановлению 10 кв.м. тротуара  возле 3 подъезда</t>
  </si>
  <si>
    <t>Монтаж  6 лавочек и 4 урн на придомовой территории</t>
  </si>
  <si>
    <t>Ремонтные работы по восстановлению целостности лежака выпуска канализации д 100 мм. З подъезд</t>
  </si>
  <si>
    <t>Выполнение работ по восстановлению фасадной плитки по периметру дома с 1-9 под., прокладывание тотуарной плитки около 9 под., замена поликарбоната на подвальных выступах (4 шт.)</t>
  </si>
  <si>
    <t>Сварочные и монтажные работы по ремонту козырька над входом в подвальное помещение 9 под.</t>
  </si>
  <si>
    <t>Восстановление газона и сварочные работы по восстановлению крыльца офиса 3 подъезда  (после земляных работ)</t>
  </si>
  <si>
    <t>Уборка подвальных помещений 8-9 подъездов после ликвидации аварии канализации</t>
  </si>
  <si>
    <t>Выполнение работ по восстановлению аварийного участка общедомовой системы водоотведения от фасада здания до выпуска в колодец</t>
  </si>
  <si>
    <t>Выполнение работ по подготовке стен к покрасе и покраска стен в 1 подъезде на 2 эт.</t>
  </si>
  <si>
    <t>Выполнение работ по ревизии пожарной насосной станции</t>
  </si>
  <si>
    <t>За счет средств статьи содержание жилья по договорам ГПХ были проведены работы: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</si>
</sst>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5" fontId="0" fillId="0" borderId="0" xfId="0" applyNumberFormat="1"/>
    <xf numFmtId="0" fontId="1" fillId="0" borderId="0" xfId="0" applyFont="1" applyBorder="1" applyAlignment="1"/>
    <xf numFmtId="0" fontId="2" fillId="0" borderId="0" xfId="0" applyFont="1"/>
    <xf numFmtId="43" fontId="0" fillId="0" borderId="0" xfId="0" applyNumberFormat="1"/>
    <xf numFmtId="0" fontId="3" fillId="0" borderId="0" xfId="0" applyFont="1"/>
    <xf numFmtId="4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3" fillId="0" borderId="1" xfId="0" applyFont="1" applyBorder="1"/>
    <xf numFmtId="165" fontId="4" fillId="0" borderId="1" xfId="0" applyNumberFormat="1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165" fontId="3" fillId="0" borderId="1" xfId="0" applyNumberFormat="1" applyFont="1" applyBorder="1"/>
    <xf numFmtId="0" fontId="3" fillId="0" borderId="6" xfId="0" applyFont="1" applyFill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165" fontId="3" fillId="0" borderId="0" xfId="0" applyNumberFormat="1" applyFont="1" applyBorder="1"/>
    <xf numFmtId="0" fontId="3" fillId="0" borderId="5" xfId="0" applyFont="1" applyBorder="1"/>
    <xf numFmtId="165" fontId="3" fillId="2" borderId="1" xfId="0" applyNumberFormat="1" applyFont="1" applyFill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166" fontId="4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/>
    <xf numFmtId="0" fontId="4" fillId="0" borderId="3" xfId="0" applyFont="1" applyBorder="1" applyAlignment="1">
      <alignment wrapText="1" shrinkToFit="1"/>
    </xf>
    <xf numFmtId="0" fontId="3" fillId="0" borderId="4" xfId="0" applyFont="1" applyBorder="1" applyAlignment="1">
      <alignment wrapText="1" shrinkToFit="1"/>
    </xf>
    <xf numFmtId="0" fontId="3" fillId="0" borderId="2" xfId="0" applyFont="1" applyBorder="1" applyAlignment="1">
      <alignment wrapText="1" shrinkToFit="1"/>
    </xf>
    <xf numFmtId="0" fontId="3" fillId="0" borderId="0" xfId="0" applyFont="1" applyBorder="1" applyAlignme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topLeftCell="A106" workbookViewId="0">
      <selection activeCell="L101" sqref="L101"/>
    </sheetView>
  </sheetViews>
  <sheetFormatPr defaultRowHeight="15" x14ac:dyDescent="0.25"/>
  <cols>
    <col min="1" max="1" width="3.5703125" customWidth="1"/>
    <col min="3" max="3" width="11.28515625" customWidth="1"/>
    <col min="4" max="4" width="13.28515625" customWidth="1"/>
    <col min="5" max="5" width="13" customWidth="1"/>
    <col min="8" max="8" width="21.5703125" customWidth="1"/>
    <col min="9" max="9" width="21.42578125" customWidth="1"/>
    <col min="10" max="10" width="15.7109375" bestFit="1" customWidth="1"/>
  </cols>
  <sheetData>
    <row r="1" spans="1:10" ht="18.75" x14ac:dyDescent="0.3">
      <c r="A1" s="5"/>
      <c r="B1" s="5"/>
      <c r="C1" s="5"/>
      <c r="D1" s="5"/>
      <c r="E1" s="5"/>
      <c r="F1" s="5"/>
      <c r="G1" s="5"/>
      <c r="H1" s="5"/>
      <c r="I1" s="5"/>
    </row>
    <row r="2" spans="1:10" ht="18.75" x14ac:dyDescent="0.3">
      <c r="A2" s="5"/>
      <c r="B2" s="5"/>
      <c r="C2" s="5"/>
      <c r="D2" s="3" t="s">
        <v>48</v>
      </c>
      <c r="E2" s="5"/>
      <c r="F2" s="5"/>
      <c r="G2" s="5"/>
      <c r="H2" s="5"/>
      <c r="I2" s="5"/>
    </row>
    <row r="3" spans="1:10" ht="18.75" x14ac:dyDescent="0.3">
      <c r="A3" s="5"/>
      <c r="B3" s="5"/>
      <c r="C3" s="3" t="s">
        <v>47</v>
      </c>
      <c r="D3" s="5"/>
      <c r="E3" s="5"/>
      <c r="F3" s="5"/>
      <c r="G3" s="5"/>
      <c r="H3" s="5"/>
      <c r="I3" s="5"/>
    </row>
    <row r="4" spans="1:10" ht="18.75" x14ac:dyDescent="0.3">
      <c r="A4" s="5"/>
      <c r="B4" s="5"/>
      <c r="C4" s="5" t="s">
        <v>3</v>
      </c>
      <c r="D4" s="5"/>
      <c r="E4" s="5"/>
      <c r="F4" s="5"/>
      <c r="G4" s="5"/>
      <c r="H4" s="5"/>
      <c r="I4" s="5"/>
    </row>
    <row r="5" spans="1:10" ht="18.75" x14ac:dyDescent="0.3">
      <c r="A5" s="5"/>
      <c r="B5" s="5"/>
      <c r="C5" s="5"/>
      <c r="D5" s="5" t="s">
        <v>65</v>
      </c>
      <c r="E5" s="5"/>
      <c r="F5" s="5"/>
      <c r="G5" s="5"/>
      <c r="H5" s="5"/>
      <c r="I5" s="5"/>
    </row>
    <row r="6" spans="1:10" ht="18.75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3">
      <c r="A7" s="5"/>
      <c r="B7" s="5"/>
      <c r="C7" s="5"/>
      <c r="D7" s="5"/>
      <c r="E7" s="5"/>
      <c r="F7" s="5"/>
      <c r="G7" s="5"/>
      <c r="H7" s="5"/>
      <c r="I7" s="5"/>
    </row>
    <row r="8" spans="1:10" ht="18.75" x14ac:dyDescent="0.3">
      <c r="A8" s="5"/>
      <c r="B8" s="5" t="s">
        <v>64</v>
      </c>
      <c r="C8" s="5"/>
      <c r="D8" s="5"/>
      <c r="E8" s="5"/>
      <c r="F8" s="5"/>
      <c r="G8" s="5"/>
      <c r="H8" s="5"/>
      <c r="I8" s="6">
        <v>280586.38</v>
      </c>
    </row>
    <row r="9" spans="1:10" ht="39.75" customHeight="1" x14ac:dyDescent="0.3">
      <c r="A9" s="5"/>
      <c r="B9" s="28" t="s">
        <v>66</v>
      </c>
      <c r="C9" s="29"/>
      <c r="D9" s="29"/>
      <c r="E9" s="29"/>
      <c r="F9" s="29"/>
      <c r="G9" s="29"/>
      <c r="H9" s="29"/>
      <c r="I9" s="27">
        <v>11253473.92</v>
      </c>
    </row>
    <row r="10" spans="1:10" ht="18.75" x14ac:dyDescent="0.3">
      <c r="A10" s="5"/>
      <c r="B10" s="5" t="s">
        <v>15</v>
      </c>
      <c r="C10" s="5"/>
      <c r="D10" s="5"/>
      <c r="E10" s="5"/>
      <c r="F10" s="5"/>
      <c r="G10" s="5"/>
      <c r="H10" s="5"/>
      <c r="I10" s="7">
        <v>0</v>
      </c>
    </row>
    <row r="11" spans="1:10" ht="18.75" x14ac:dyDescent="0.3">
      <c r="A11" s="5"/>
      <c r="B11" s="5"/>
      <c r="C11" s="8" t="s">
        <v>4</v>
      </c>
      <c r="D11" s="5"/>
      <c r="E11" s="5"/>
      <c r="F11" s="5"/>
      <c r="G11" s="5"/>
      <c r="H11" s="5"/>
      <c r="I11" s="9"/>
    </row>
    <row r="12" spans="1:10" ht="35.25" customHeight="1" x14ac:dyDescent="0.3">
      <c r="A12" s="10" t="s">
        <v>5</v>
      </c>
      <c r="B12" s="39" t="s">
        <v>27</v>
      </c>
      <c r="C12" s="40"/>
      <c r="D12" s="40"/>
      <c r="E12" s="40"/>
      <c r="F12" s="40"/>
      <c r="G12" s="40"/>
      <c r="H12" s="41"/>
      <c r="I12" s="11">
        <f>SUM(I14:I27)</f>
        <v>27003615.5</v>
      </c>
      <c r="J12" s="4"/>
    </row>
    <row r="13" spans="1:10" ht="18.75" x14ac:dyDescent="0.3">
      <c r="A13" s="10"/>
      <c r="B13" s="12" t="s">
        <v>28</v>
      </c>
      <c r="C13" s="13"/>
      <c r="D13" s="13"/>
      <c r="E13" s="13"/>
      <c r="F13" s="13"/>
      <c r="G13" s="13"/>
      <c r="H13" s="14"/>
      <c r="I13" s="11"/>
    </row>
    <row r="14" spans="1:10" ht="18.75" x14ac:dyDescent="0.3">
      <c r="A14" s="10"/>
      <c r="B14" s="30" t="s">
        <v>7</v>
      </c>
      <c r="C14" s="31"/>
      <c r="D14" s="31"/>
      <c r="E14" s="31"/>
      <c r="F14" s="31"/>
      <c r="G14" s="31"/>
      <c r="H14" s="32"/>
      <c r="I14" s="15">
        <f>9214343.58+60438.88</f>
        <v>9274782.4600000009</v>
      </c>
    </row>
    <row r="15" spans="1:10" ht="18.75" x14ac:dyDescent="0.3">
      <c r="A15" s="10"/>
      <c r="B15" s="30" t="s">
        <v>69</v>
      </c>
      <c r="C15" s="31"/>
      <c r="D15" s="31"/>
      <c r="E15" s="31"/>
      <c r="F15" s="31"/>
      <c r="G15" s="31"/>
      <c r="H15" s="32"/>
      <c r="I15" s="15">
        <v>295827.88</v>
      </c>
    </row>
    <row r="16" spans="1:10" ht="18.75" x14ac:dyDescent="0.3">
      <c r="A16" s="10"/>
      <c r="B16" s="30" t="s">
        <v>59</v>
      </c>
      <c r="C16" s="31"/>
      <c r="D16" s="31"/>
      <c r="E16" s="31"/>
      <c r="F16" s="31"/>
      <c r="G16" s="31"/>
      <c r="H16" s="32"/>
      <c r="I16" s="15">
        <v>16443.62</v>
      </c>
    </row>
    <row r="17" spans="1:10" ht="18.75" x14ac:dyDescent="0.3">
      <c r="A17" s="10"/>
      <c r="B17" s="30" t="s">
        <v>67</v>
      </c>
      <c r="C17" s="31"/>
      <c r="D17" s="31"/>
      <c r="E17" s="31"/>
      <c r="F17" s="31"/>
      <c r="G17" s="31"/>
      <c r="H17" s="32"/>
      <c r="I17" s="15">
        <v>4868.79</v>
      </c>
    </row>
    <row r="18" spans="1:10" ht="18.75" x14ac:dyDescent="0.3">
      <c r="A18" s="10"/>
      <c r="B18" s="30" t="s">
        <v>60</v>
      </c>
      <c r="C18" s="31"/>
      <c r="D18" s="31"/>
      <c r="E18" s="31"/>
      <c r="F18" s="31"/>
      <c r="G18" s="31"/>
      <c r="H18" s="32"/>
      <c r="I18" s="15">
        <v>158146.07</v>
      </c>
    </row>
    <row r="19" spans="1:10" ht="18.75" x14ac:dyDescent="0.3">
      <c r="A19" s="10"/>
      <c r="B19" s="45" t="s">
        <v>10</v>
      </c>
      <c r="C19" s="46"/>
      <c r="D19" s="46"/>
      <c r="E19" s="46"/>
      <c r="F19" s="46"/>
      <c r="G19" s="46"/>
      <c r="H19" s="47"/>
      <c r="I19" s="15"/>
    </row>
    <row r="20" spans="1:10" ht="18.75" x14ac:dyDescent="0.3">
      <c r="A20" s="10"/>
      <c r="B20" s="30" t="s">
        <v>11</v>
      </c>
      <c r="C20" s="31"/>
      <c r="D20" s="31"/>
      <c r="E20" s="31"/>
      <c r="F20" s="31"/>
      <c r="G20" s="31"/>
      <c r="H20" s="32"/>
      <c r="I20" s="15">
        <v>9015571.8300000001</v>
      </c>
    </row>
    <row r="21" spans="1:10" ht="18.75" x14ac:dyDescent="0.3">
      <c r="A21" s="10"/>
      <c r="B21" s="30" t="s">
        <v>1</v>
      </c>
      <c r="C21" s="31"/>
      <c r="D21" s="31"/>
      <c r="E21" s="31"/>
      <c r="F21" s="31"/>
      <c r="G21" s="31"/>
      <c r="H21" s="32"/>
      <c r="I21" s="15">
        <v>3401763.02</v>
      </c>
    </row>
    <row r="22" spans="1:10" ht="18.75" x14ac:dyDescent="0.3">
      <c r="A22" s="10"/>
      <c r="B22" s="30" t="s">
        <v>85</v>
      </c>
      <c r="C22" s="31"/>
      <c r="D22" s="31"/>
      <c r="E22" s="31"/>
      <c r="F22" s="31"/>
      <c r="G22" s="31"/>
      <c r="H22" s="32"/>
      <c r="I22" s="15">
        <v>1958269.21</v>
      </c>
    </row>
    <row r="23" spans="1:10" ht="18.75" x14ac:dyDescent="0.3">
      <c r="A23" s="10"/>
      <c r="B23" s="30" t="s">
        <v>50</v>
      </c>
      <c r="C23" s="31"/>
      <c r="D23" s="31"/>
      <c r="E23" s="31"/>
      <c r="F23" s="31"/>
      <c r="G23" s="31"/>
      <c r="H23" s="32"/>
      <c r="I23" s="15">
        <v>820627.51</v>
      </c>
    </row>
    <row r="24" spans="1:10" ht="18.75" x14ac:dyDescent="0.3">
      <c r="A24" s="10"/>
      <c r="B24" s="30" t="s">
        <v>0</v>
      </c>
      <c r="C24" s="31"/>
      <c r="D24" s="31"/>
      <c r="E24" s="31"/>
      <c r="F24" s="31"/>
      <c r="G24" s="31"/>
      <c r="H24" s="32"/>
      <c r="I24" s="15">
        <v>808191.81</v>
      </c>
    </row>
    <row r="25" spans="1:10" ht="18.75" x14ac:dyDescent="0.3">
      <c r="A25" s="10"/>
      <c r="B25" s="30" t="s">
        <v>13</v>
      </c>
      <c r="C25" s="31"/>
      <c r="D25" s="31"/>
      <c r="E25" s="31"/>
      <c r="F25" s="31"/>
      <c r="G25" s="31"/>
      <c r="H25" s="32"/>
      <c r="I25" s="15">
        <v>44407.03</v>
      </c>
    </row>
    <row r="26" spans="1:10" ht="18.75" x14ac:dyDescent="0.3">
      <c r="A26" s="10"/>
      <c r="B26" s="30" t="s">
        <v>68</v>
      </c>
      <c r="C26" s="31"/>
      <c r="D26" s="31"/>
      <c r="E26" s="31"/>
      <c r="F26" s="31"/>
      <c r="G26" s="31"/>
      <c r="H26" s="32"/>
      <c r="I26" s="15">
        <v>1027983.55</v>
      </c>
    </row>
    <row r="27" spans="1:10" ht="18.75" x14ac:dyDescent="0.3">
      <c r="A27" s="10"/>
      <c r="B27" s="30" t="s">
        <v>14</v>
      </c>
      <c r="C27" s="31"/>
      <c r="D27" s="31"/>
      <c r="E27" s="31"/>
      <c r="F27" s="31"/>
      <c r="G27" s="31"/>
      <c r="H27" s="32"/>
      <c r="I27" s="15">
        <v>176732.72</v>
      </c>
    </row>
    <row r="28" spans="1:10" ht="18.75" x14ac:dyDescent="0.3">
      <c r="A28" s="10" t="s">
        <v>6</v>
      </c>
      <c r="B28" s="30" t="s">
        <v>8</v>
      </c>
      <c r="C28" s="31"/>
      <c r="D28" s="31"/>
      <c r="E28" s="31"/>
      <c r="F28" s="31"/>
      <c r="G28" s="31"/>
      <c r="H28" s="32"/>
      <c r="I28" s="11">
        <v>645456</v>
      </c>
    </row>
    <row r="29" spans="1:10" ht="18.75" x14ac:dyDescent="0.3">
      <c r="A29" s="16" t="s">
        <v>9</v>
      </c>
      <c r="B29" s="30" t="s">
        <v>29</v>
      </c>
      <c r="C29" s="31"/>
      <c r="D29" s="31"/>
      <c r="E29" s="31"/>
      <c r="F29" s="31"/>
      <c r="G29" s="31"/>
      <c r="H29" s="32"/>
      <c r="I29" s="11">
        <v>29901.82</v>
      </c>
    </row>
    <row r="30" spans="1:10" ht="18.75" x14ac:dyDescent="0.3">
      <c r="A30" s="16"/>
      <c r="B30" s="24"/>
      <c r="C30" s="25"/>
      <c r="D30" s="25"/>
      <c r="E30" s="25"/>
      <c r="F30" s="25"/>
      <c r="G30" s="25"/>
      <c r="H30" s="26"/>
      <c r="I30" s="11"/>
    </row>
    <row r="31" spans="1:10" ht="18.75" x14ac:dyDescent="0.3">
      <c r="A31" s="16"/>
      <c r="B31" s="30"/>
      <c r="C31" s="31"/>
      <c r="D31" s="31"/>
      <c r="E31" s="31"/>
      <c r="F31" s="31"/>
      <c r="G31" s="31"/>
      <c r="H31" s="32"/>
      <c r="I31" s="11"/>
    </row>
    <row r="32" spans="1:10" ht="31.5" customHeight="1" x14ac:dyDescent="0.3">
      <c r="A32" s="10"/>
      <c r="B32" s="33" t="s">
        <v>71</v>
      </c>
      <c r="C32" s="34"/>
      <c r="D32" s="34"/>
      <c r="E32" s="34"/>
      <c r="F32" s="34"/>
      <c r="G32" s="34"/>
      <c r="H32" s="35"/>
      <c r="I32" s="11">
        <f>I12+I28+I29+I31</f>
        <v>27678973.32</v>
      </c>
      <c r="J32" s="4"/>
    </row>
    <row r="33" spans="1:10" ht="47.25" customHeight="1" x14ac:dyDescent="0.3">
      <c r="A33" s="10" t="s">
        <v>38</v>
      </c>
      <c r="B33" s="48" t="s">
        <v>36</v>
      </c>
      <c r="C33" s="49"/>
      <c r="D33" s="49"/>
      <c r="E33" s="49"/>
      <c r="F33" s="49"/>
      <c r="G33" s="49"/>
      <c r="H33" s="50"/>
      <c r="I33" s="11">
        <v>3997925.45</v>
      </c>
    </row>
    <row r="34" spans="1:10" ht="43.5" customHeight="1" x14ac:dyDescent="0.3">
      <c r="A34" s="16" t="s">
        <v>40</v>
      </c>
      <c r="B34" s="36" t="s">
        <v>37</v>
      </c>
      <c r="C34" s="37"/>
      <c r="D34" s="37"/>
      <c r="E34" s="37"/>
      <c r="F34" s="37"/>
      <c r="G34" s="37"/>
      <c r="H34" s="38"/>
      <c r="I34" s="11">
        <v>690643.94</v>
      </c>
    </row>
    <row r="35" spans="1:10" ht="29.25" customHeight="1" x14ac:dyDescent="0.3">
      <c r="A35" s="10"/>
      <c r="B35" s="33" t="s">
        <v>72</v>
      </c>
      <c r="C35" s="34"/>
      <c r="D35" s="34"/>
      <c r="E35" s="34"/>
      <c r="F35" s="34"/>
      <c r="G35" s="34"/>
      <c r="H35" s="35"/>
      <c r="I35" s="11">
        <f>I33+I34</f>
        <v>4688569.3900000006</v>
      </c>
    </row>
    <row r="36" spans="1:10" ht="51" customHeight="1" x14ac:dyDescent="0.3">
      <c r="A36" s="42" t="s">
        <v>73</v>
      </c>
      <c r="B36" s="37"/>
      <c r="C36" s="37"/>
      <c r="D36" s="37"/>
      <c r="E36" s="37"/>
      <c r="F36" s="37"/>
      <c r="G36" s="37"/>
      <c r="H36" s="37"/>
      <c r="I36" s="17"/>
      <c r="J36" s="1"/>
    </row>
    <row r="37" spans="1:10" ht="18.75" x14ac:dyDescent="0.3">
      <c r="A37" s="18"/>
      <c r="B37" s="13"/>
      <c r="C37" s="13"/>
      <c r="D37" s="13"/>
      <c r="E37" s="13"/>
      <c r="F37" s="13"/>
      <c r="G37" s="13"/>
      <c r="H37" s="13"/>
      <c r="I37" s="17"/>
      <c r="J37" s="1"/>
    </row>
    <row r="38" spans="1:10" ht="18.75" x14ac:dyDescent="0.3">
      <c r="A38" s="18"/>
      <c r="B38" s="13"/>
      <c r="C38" s="13"/>
      <c r="D38" s="13"/>
      <c r="E38" s="13"/>
      <c r="F38" s="13"/>
      <c r="G38" s="13"/>
      <c r="H38" s="13"/>
      <c r="I38" s="17"/>
      <c r="J38" s="1"/>
    </row>
    <row r="39" spans="1:10" ht="18.75" x14ac:dyDescent="0.3">
      <c r="A39" s="10"/>
      <c r="B39" s="33" t="s">
        <v>16</v>
      </c>
      <c r="C39" s="34"/>
      <c r="D39" s="34"/>
      <c r="E39" s="34"/>
      <c r="F39" s="34"/>
      <c r="G39" s="34"/>
      <c r="H39" s="35"/>
      <c r="I39" s="11">
        <f>I41+I42+I43+I44+I45+I46+I47+I48+I49+I50+I51+I52</f>
        <v>18388685.420000002</v>
      </c>
    </row>
    <row r="40" spans="1:10" ht="18.75" x14ac:dyDescent="0.3">
      <c r="A40" s="10"/>
      <c r="B40" s="30" t="s">
        <v>17</v>
      </c>
      <c r="C40" s="31"/>
      <c r="D40" s="31"/>
      <c r="E40" s="31"/>
      <c r="F40" s="31"/>
      <c r="G40" s="31"/>
      <c r="H40" s="32"/>
      <c r="I40" s="15"/>
    </row>
    <row r="41" spans="1:10" ht="18.75" x14ac:dyDescent="0.3">
      <c r="A41" s="10"/>
      <c r="B41" s="30" t="s">
        <v>74</v>
      </c>
      <c r="C41" s="31"/>
      <c r="D41" s="31"/>
      <c r="E41" s="31"/>
      <c r="F41" s="31"/>
      <c r="G41" s="31"/>
      <c r="H41" s="32"/>
      <c r="I41" s="15">
        <v>2003754.75</v>
      </c>
    </row>
    <row r="42" spans="1:10" ht="18.75" x14ac:dyDescent="0.3">
      <c r="A42" s="10"/>
      <c r="B42" s="30" t="s">
        <v>75</v>
      </c>
      <c r="C42" s="31"/>
      <c r="D42" s="31"/>
      <c r="E42" s="31"/>
      <c r="F42" s="31"/>
      <c r="G42" s="31"/>
      <c r="H42" s="32"/>
      <c r="I42" s="15">
        <v>4009612.63</v>
      </c>
    </row>
    <row r="43" spans="1:10" ht="18.75" x14ac:dyDescent="0.3">
      <c r="A43" s="10"/>
      <c r="B43" s="30" t="s">
        <v>12</v>
      </c>
      <c r="C43" s="31"/>
      <c r="D43" s="31"/>
      <c r="E43" s="31"/>
      <c r="F43" s="31"/>
      <c r="G43" s="31"/>
      <c r="H43" s="32"/>
      <c r="I43" s="15">
        <v>9514400.3100000005</v>
      </c>
    </row>
    <row r="44" spans="1:10" ht="18.75" x14ac:dyDescent="0.3">
      <c r="A44" s="10"/>
      <c r="B44" s="30" t="s">
        <v>51</v>
      </c>
      <c r="C44" s="31"/>
      <c r="D44" s="31"/>
      <c r="E44" s="31"/>
      <c r="F44" s="31"/>
      <c r="G44" s="31"/>
      <c r="H44" s="32"/>
      <c r="I44" s="15">
        <v>697924.32</v>
      </c>
    </row>
    <row r="45" spans="1:10" ht="18.75" x14ac:dyDescent="0.3">
      <c r="A45" s="10"/>
      <c r="B45" s="30" t="s">
        <v>62</v>
      </c>
      <c r="C45" s="31"/>
      <c r="D45" s="31"/>
      <c r="E45" s="31"/>
      <c r="F45" s="31"/>
      <c r="G45" s="31"/>
      <c r="H45" s="32"/>
      <c r="I45" s="15">
        <v>185718.3</v>
      </c>
    </row>
    <row r="46" spans="1:10" ht="18.75" x14ac:dyDescent="0.3">
      <c r="A46" s="10"/>
      <c r="B46" s="30" t="s">
        <v>52</v>
      </c>
      <c r="C46" s="31"/>
      <c r="D46" s="31"/>
      <c r="E46" s="31"/>
      <c r="F46" s="31"/>
      <c r="G46" s="31"/>
      <c r="H46" s="32"/>
      <c r="I46" s="15">
        <v>512705.11</v>
      </c>
    </row>
    <row r="47" spans="1:10" ht="18.75" x14ac:dyDescent="0.3">
      <c r="A47" s="10"/>
      <c r="B47" s="30" t="s">
        <v>53</v>
      </c>
      <c r="C47" s="31"/>
      <c r="D47" s="31"/>
      <c r="E47" s="31"/>
      <c r="F47" s="31"/>
      <c r="G47" s="31"/>
      <c r="H47" s="32"/>
      <c r="I47" s="15">
        <f>251660-42810</f>
        <v>208850</v>
      </c>
    </row>
    <row r="48" spans="1:10" ht="18.75" x14ac:dyDescent="0.3">
      <c r="A48" s="10"/>
      <c r="B48" s="30" t="s">
        <v>54</v>
      </c>
      <c r="C48" s="31"/>
      <c r="D48" s="31"/>
      <c r="E48" s="31"/>
      <c r="F48" s="31"/>
      <c r="G48" s="31"/>
      <c r="H48" s="32"/>
      <c r="I48" s="15">
        <v>50500</v>
      </c>
    </row>
    <row r="49" spans="1:10" ht="18.75" x14ac:dyDescent="0.3">
      <c r="A49" s="10"/>
      <c r="B49" s="30" t="s">
        <v>55</v>
      </c>
      <c r="C49" s="31"/>
      <c r="D49" s="31"/>
      <c r="E49" s="31"/>
      <c r="F49" s="31"/>
      <c r="G49" s="31"/>
      <c r="H49" s="32"/>
      <c r="I49" s="15">
        <f>44300-18000</f>
        <v>26300</v>
      </c>
    </row>
    <row r="50" spans="1:10" ht="15" customHeight="1" x14ac:dyDescent="0.3">
      <c r="A50" s="10"/>
      <c r="B50" s="36" t="s">
        <v>31</v>
      </c>
      <c r="C50" s="37"/>
      <c r="D50" s="37"/>
      <c r="E50" s="37"/>
      <c r="F50" s="37"/>
      <c r="G50" s="37"/>
      <c r="H50" s="38"/>
      <c r="I50" s="15">
        <v>215320</v>
      </c>
    </row>
    <row r="51" spans="1:10" ht="18.75" customHeight="1" x14ac:dyDescent="0.3">
      <c r="A51" s="10"/>
      <c r="B51" s="36" t="s">
        <v>76</v>
      </c>
      <c r="C51" s="37"/>
      <c r="D51" s="37"/>
      <c r="E51" s="37"/>
      <c r="F51" s="37"/>
      <c r="G51" s="37"/>
      <c r="H51" s="38"/>
      <c r="I51" s="15">
        <v>963600</v>
      </c>
    </row>
    <row r="52" spans="1:10" ht="18.75" customHeight="1" x14ac:dyDescent="0.3">
      <c r="A52" s="10"/>
      <c r="B52" s="36"/>
      <c r="C52" s="37"/>
      <c r="D52" s="37"/>
      <c r="E52" s="37"/>
      <c r="F52" s="37"/>
      <c r="G52" s="37"/>
      <c r="H52" s="38"/>
      <c r="I52" s="15"/>
    </row>
    <row r="53" spans="1:10" ht="18.75" x14ac:dyDescent="0.3">
      <c r="A53" s="10"/>
      <c r="B53" s="33" t="s">
        <v>18</v>
      </c>
      <c r="C53" s="34"/>
      <c r="D53" s="34"/>
      <c r="E53" s="34"/>
      <c r="F53" s="34"/>
      <c r="G53" s="34"/>
      <c r="H53" s="35"/>
      <c r="I53" s="11">
        <f>I55+I56+I57+I58+I59</f>
        <v>1316132.31</v>
      </c>
      <c r="J53" s="4"/>
    </row>
    <row r="54" spans="1:10" ht="18.75" x14ac:dyDescent="0.3">
      <c r="A54" s="10"/>
      <c r="B54" s="30" t="s">
        <v>63</v>
      </c>
      <c r="C54" s="31"/>
      <c r="D54" s="31"/>
      <c r="E54" s="31"/>
      <c r="F54" s="31"/>
      <c r="G54" s="31"/>
      <c r="H54" s="32"/>
      <c r="I54" s="15"/>
    </row>
    <row r="55" spans="1:10" ht="18.75" x14ac:dyDescent="0.3">
      <c r="A55" s="10"/>
      <c r="B55" s="30" t="s">
        <v>35</v>
      </c>
      <c r="C55" s="31"/>
      <c r="D55" s="31"/>
      <c r="E55" s="31"/>
      <c r="F55" s="31"/>
      <c r="G55" s="31"/>
      <c r="H55" s="32"/>
      <c r="I55" s="15">
        <v>53997.599999999999</v>
      </c>
    </row>
    <row r="56" spans="1:10" ht="18.75" x14ac:dyDescent="0.3">
      <c r="A56" s="10"/>
      <c r="B56" s="30" t="s">
        <v>77</v>
      </c>
      <c r="C56" s="31"/>
      <c r="D56" s="31"/>
      <c r="E56" s="31"/>
      <c r="F56" s="31"/>
      <c r="G56" s="31"/>
      <c r="H56" s="32"/>
      <c r="I56" s="15">
        <v>199000</v>
      </c>
    </row>
    <row r="57" spans="1:10" ht="18.75" x14ac:dyDescent="0.3">
      <c r="A57" s="10"/>
      <c r="B57" s="30" t="s">
        <v>39</v>
      </c>
      <c r="C57" s="31"/>
      <c r="D57" s="31"/>
      <c r="E57" s="31"/>
      <c r="F57" s="31"/>
      <c r="G57" s="31"/>
      <c r="H57" s="32"/>
      <c r="I57" s="15">
        <v>30240</v>
      </c>
    </row>
    <row r="58" spans="1:10" ht="18.75" x14ac:dyDescent="0.3">
      <c r="A58" s="10"/>
      <c r="B58" s="30" t="s">
        <v>34</v>
      </c>
      <c r="C58" s="31"/>
      <c r="D58" s="31"/>
      <c r="E58" s="31"/>
      <c r="F58" s="31"/>
      <c r="G58" s="31"/>
      <c r="H58" s="32"/>
      <c r="I58" s="15">
        <v>14850</v>
      </c>
    </row>
    <row r="59" spans="1:10" ht="18.75" x14ac:dyDescent="0.3">
      <c r="A59" s="10"/>
      <c r="B59" s="30" t="s">
        <v>58</v>
      </c>
      <c r="C59" s="31"/>
      <c r="D59" s="31"/>
      <c r="E59" s="31"/>
      <c r="F59" s="31"/>
      <c r="G59" s="31"/>
      <c r="H59" s="32"/>
      <c r="I59" s="15">
        <v>1018044.71</v>
      </c>
    </row>
    <row r="60" spans="1:10" ht="18.75" x14ac:dyDescent="0.3">
      <c r="A60" s="10"/>
      <c r="B60" s="33" t="s">
        <v>49</v>
      </c>
      <c r="C60" s="34"/>
      <c r="D60" s="34"/>
      <c r="E60" s="34"/>
      <c r="F60" s="34"/>
      <c r="G60" s="34"/>
      <c r="H60" s="35"/>
      <c r="I60" s="11">
        <v>4536778.26</v>
      </c>
    </row>
    <row r="61" spans="1:10" ht="18.75" x14ac:dyDescent="0.3">
      <c r="A61" s="10"/>
      <c r="B61" s="33" t="s">
        <v>19</v>
      </c>
      <c r="C61" s="34"/>
      <c r="D61" s="34"/>
      <c r="E61" s="34"/>
      <c r="F61" s="34"/>
      <c r="G61" s="34"/>
      <c r="H61" s="35"/>
      <c r="I61" s="11">
        <v>1507764.15</v>
      </c>
    </row>
    <row r="62" spans="1:10" ht="34.5" customHeight="1" x14ac:dyDescent="0.3">
      <c r="A62" s="10"/>
      <c r="B62" s="42" t="s">
        <v>32</v>
      </c>
      <c r="C62" s="43"/>
      <c r="D62" s="43"/>
      <c r="E62" s="43"/>
      <c r="F62" s="43"/>
      <c r="G62" s="43"/>
      <c r="H62" s="44"/>
      <c r="I62" s="11">
        <v>688752</v>
      </c>
    </row>
    <row r="63" spans="1:10" ht="18.75" x14ac:dyDescent="0.3">
      <c r="A63" s="10"/>
      <c r="B63" s="30" t="s">
        <v>25</v>
      </c>
      <c r="C63" s="31"/>
      <c r="D63" s="31"/>
      <c r="E63" s="31"/>
      <c r="F63" s="31"/>
      <c r="G63" s="31"/>
      <c r="H63" s="32"/>
      <c r="I63" s="11">
        <v>438496.98</v>
      </c>
    </row>
    <row r="64" spans="1:10" ht="18.75" x14ac:dyDescent="0.3">
      <c r="A64" s="10"/>
      <c r="B64" s="30" t="s">
        <v>26</v>
      </c>
      <c r="C64" s="31"/>
      <c r="D64" s="31"/>
      <c r="E64" s="31"/>
      <c r="F64" s="31"/>
      <c r="G64" s="31"/>
      <c r="H64" s="32"/>
      <c r="I64" s="11">
        <v>20971.28</v>
      </c>
    </row>
    <row r="65" spans="1:9" ht="18.75" x14ac:dyDescent="0.3">
      <c r="A65" s="10"/>
      <c r="B65" s="30" t="s">
        <v>87</v>
      </c>
      <c r="C65" s="31"/>
      <c r="D65" s="31"/>
      <c r="E65" s="31"/>
      <c r="F65" s="31"/>
      <c r="G65" s="31"/>
      <c r="H65" s="32"/>
      <c r="I65" s="15">
        <f>701362.38-60810</f>
        <v>640552.38</v>
      </c>
    </row>
    <row r="66" spans="1:9" ht="18.75" x14ac:dyDescent="0.3">
      <c r="A66" s="10"/>
      <c r="B66" s="33" t="s">
        <v>78</v>
      </c>
      <c r="C66" s="34"/>
      <c r="D66" s="34"/>
      <c r="E66" s="34"/>
      <c r="F66" s="34"/>
      <c r="G66" s="34"/>
      <c r="H66" s="35"/>
      <c r="I66" s="11">
        <f>I39+I53+I60+I61+I62+I63+I64+I65</f>
        <v>27538132.780000001</v>
      </c>
    </row>
    <row r="67" spans="1:9" ht="18.75" x14ac:dyDescent="0.3">
      <c r="A67" s="10"/>
      <c r="B67" s="36" t="s">
        <v>79</v>
      </c>
      <c r="C67" s="37"/>
      <c r="D67" s="37"/>
      <c r="E67" s="37"/>
      <c r="F67" s="37"/>
      <c r="G67" s="37"/>
      <c r="H67" s="38"/>
      <c r="I67" s="11">
        <f>I8+I32-I66</f>
        <v>421426.91999999806</v>
      </c>
    </row>
    <row r="68" spans="1:9" ht="18.75" x14ac:dyDescent="0.3">
      <c r="A68" s="10"/>
      <c r="B68" s="30"/>
      <c r="C68" s="31"/>
      <c r="D68" s="31"/>
      <c r="E68" s="31"/>
      <c r="F68" s="31"/>
      <c r="G68" s="31"/>
      <c r="H68" s="32"/>
      <c r="I68" s="15"/>
    </row>
    <row r="69" spans="1:9" ht="18.75" x14ac:dyDescent="0.3">
      <c r="A69" s="10"/>
      <c r="B69" s="33" t="s">
        <v>56</v>
      </c>
      <c r="C69" s="34"/>
      <c r="D69" s="34"/>
      <c r="E69" s="34"/>
      <c r="F69" s="34"/>
      <c r="G69" s="34"/>
      <c r="H69" s="35"/>
      <c r="I69" s="15"/>
    </row>
    <row r="70" spans="1:9" ht="18.75" x14ac:dyDescent="0.3">
      <c r="A70" s="10"/>
      <c r="B70" s="30" t="s">
        <v>57</v>
      </c>
      <c r="C70" s="31"/>
      <c r="D70" s="31"/>
      <c r="E70" s="31"/>
      <c r="F70" s="31"/>
      <c r="G70" s="31"/>
      <c r="H70" s="32"/>
      <c r="I70" s="15">
        <v>0</v>
      </c>
    </row>
    <row r="71" spans="1:9" ht="18.75" x14ac:dyDescent="0.3">
      <c r="A71" s="10"/>
      <c r="B71" s="30"/>
      <c r="C71" s="31"/>
      <c r="D71" s="31"/>
      <c r="E71" s="31"/>
      <c r="F71" s="31"/>
      <c r="G71" s="31"/>
      <c r="H71" s="32"/>
      <c r="I71" s="15"/>
    </row>
    <row r="72" spans="1:9" ht="35.25" customHeight="1" x14ac:dyDescent="0.3">
      <c r="A72" s="10"/>
      <c r="B72" s="42" t="s">
        <v>70</v>
      </c>
      <c r="C72" s="43"/>
      <c r="D72" s="43"/>
      <c r="E72" s="43"/>
      <c r="F72" s="43"/>
      <c r="G72" s="43"/>
      <c r="H72" s="44"/>
      <c r="I72" s="11">
        <f>I9+I33+I34-I70</f>
        <v>15942043.310000001</v>
      </c>
    </row>
    <row r="73" spans="1:9" ht="18.75" x14ac:dyDescent="0.3">
      <c r="A73" s="19"/>
      <c r="B73" s="20"/>
      <c r="C73" s="20"/>
      <c r="D73" s="20"/>
      <c r="E73" s="20"/>
      <c r="F73" s="20"/>
      <c r="G73" s="20"/>
      <c r="H73" s="20"/>
      <c r="I73" s="21"/>
    </row>
    <row r="74" spans="1:9" ht="18.75" x14ac:dyDescent="0.3">
      <c r="A74" s="19"/>
      <c r="B74" s="2" t="s">
        <v>41</v>
      </c>
      <c r="C74" s="20"/>
      <c r="D74" s="20"/>
      <c r="E74" s="20"/>
      <c r="F74" s="20"/>
      <c r="G74" s="20"/>
      <c r="H74" s="20"/>
      <c r="I74" s="21"/>
    </row>
    <row r="75" spans="1:9" ht="18.75" x14ac:dyDescent="0.3">
      <c r="A75" s="19"/>
      <c r="B75" s="20"/>
      <c r="C75" s="20"/>
      <c r="D75" s="20"/>
      <c r="E75" s="20"/>
      <c r="F75" s="20"/>
      <c r="G75" s="20"/>
      <c r="H75" s="20"/>
      <c r="I75" s="21"/>
    </row>
    <row r="76" spans="1:9" ht="36.75" customHeight="1" x14ac:dyDescent="0.3">
      <c r="A76" s="22"/>
      <c r="B76" s="42" t="s">
        <v>24</v>
      </c>
      <c r="C76" s="43"/>
      <c r="D76" s="43"/>
      <c r="E76" s="43"/>
      <c r="F76" s="43"/>
      <c r="G76" s="43"/>
      <c r="H76" s="44"/>
      <c r="I76" s="11">
        <f>I77+I78+I79+I81+I82</f>
        <v>1139422.0699999998</v>
      </c>
    </row>
    <row r="77" spans="1:9" ht="18.75" x14ac:dyDescent="0.3">
      <c r="A77" s="10"/>
      <c r="B77" s="30" t="s">
        <v>30</v>
      </c>
      <c r="C77" s="31"/>
      <c r="D77" s="31"/>
      <c r="E77" s="31"/>
      <c r="F77" s="31"/>
      <c r="G77" s="31"/>
      <c r="H77" s="32"/>
      <c r="I77" s="15">
        <v>140329.68</v>
      </c>
    </row>
    <row r="78" spans="1:9" ht="18.75" x14ac:dyDescent="0.3">
      <c r="A78" s="10"/>
      <c r="B78" s="30" t="s">
        <v>20</v>
      </c>
      <c r="C78" s="31"/>
      <c r="D78" s="31"/>
      <c r="E78" s="31"/>
      <c r="F78" s="31"/>
      <c r="G78" s="31"/>
      <c r="H78" s="32"/>
      <c r="I78" s="23">
        <v>23788.15</v>
      </c>
    </row>
    <row r="79" spans="1:9" ht="18.75" x14ac:dyDescent="0.3">
      <c r="A79" s="10"/>
      <c r="B79" s="30" t="s">
        <v>21</v>
      </c>
      <c r="C79" s="31"/>
      <c r="D79" s="31"/>
      <c r="E79" s="31"/>
      <c r="F79" s="31"/>
      <c r="G79" s="31"/>
      <c r="H79" s="32"/>
      <c r="I79" s="15">
        <v>177418.23999999999</v>
      </c>
    </row>
    <row r="80" spans="1:9" ht="18.75" x14ac:dyDescent="0.3">
      <c r="A80" s="10"/>
      <c r="B80" s="30" t="s">
        <v>81</v>
      </c>
      <c r="C80" s="31"/>
      <c r="D80" s="31"/>
      <c r="E80" s="31"/>
      <c r="F80" s="31"/>
      <c r="G80" s="31"/>
      <c r="H80" s="32"/>
      <c r="I80" s="15">
        <v>8436</v>
      </c>
    </row>
    <row r="81" spans="1:9" ht="18.75" x14ac:dyDescent="0.3">
      <c r="A81" s="10"/>
      <c r="B81" s="30" t="s">
        <v>80</v>
      </c>
      <c r="C81" s="31"/>
      <c r="D81" s="31"/>
      <c r="E81" s="31"/>
      <c r="F81" s="31"/>
      <c r="G81" s="31"/>
      <c r="H81" s="32"/>
      <c r="I81" s="15">
        <v>749541</v>
      </c>
    </row>
    <row r="82" spans="1:9" ht="18.75" x14ac:dyDescent="0.3">
      <c r="A82" s="10"/>
      <c r="B82" s="30" t="s">
        <v>61</v>
      </c>
      <c r="C82" s="31"/>
      <c r="D82" s="31"/>
      <c r="E82" s="31"/>
      <c r="F82" s="31"/>
      <c r="G82" s="31"/>
      <c r="H82" s="32"/>
      <c r="I82" s="23">
        <v>48345</v>
      </c>
    </row>
    <row r="83" spans="1:9" ht="18.75" x14ac:dyDescent="0.3">
      <c r="A83" s="19"/>
      <c r="B83" s="51"/>
      <c r="C83" s="51"/>
      <c r="D83" s="51"/>
      <c r="E83" s="51"/>
      <c r="F83" s="51"/>
      <c r="G83" s="51"/>
      <c r="H83" s="51"/>
      <c r="I83" s="21"/>
    </row>
    <row r="84" spans="1:9" ht="38.25" customHeight="1" x14ac:dyDescent="0.3">
      <c r="A84" s="10"/>
      <c r="B84" s="42" t="s">
        <v>23</v>
      </c>
      <c r="C84" s="43"/>
      <c r="D84" s="43"/>
      <c r="E84" s="43"/>
      <c r="F84" s="43"/>
      <c r="G84" s="43"/>
      <c r="H84" s="44"/>
      <c r="I84" s="11">
        <f>SUM(I85:I96)</f>
        <v>1756487.06</v>
      </c>
    </row>
    <row r="85" spans="1:9" ht="33.75" customHeight="1" x14ac:dyDescent="0.3">
      <c r="A85" s="10"/>
      <c r="B85" s="30" t="s">
        <v>22</v>
      </c>
      <c r="C85" s="31"/>
      <c r="D85" s="31"/>
      <c r="E85" s="31"/>
      <c r="F85" s="31"/>
      <c r="G85" s="31"/>
      <c r="H85" s="32"/>
      <c r="I85" s="15">
        <v>84450</v>
      </c>
    </row>
    <row r="86" spans="1:9" ht="18.75" x14ac:dyDescent="0.3">
      <c r="A86" s="10"/>
      <c r="B86" s="36" t="s">
        <v>33</v>
      </c>
      <c r="C86" s="37"/>
      <c r="D86" s="37"/>
      <c r="E86" s="37"/>
      <c r="F86" s="37"/>
      <c r="G86" s="37"/>
      <c r="H86" s="38"/>
      <c r="I86" s="15">
        <f>6600+21224</f>
        <v>27824</v>
      </c>
    </row>
    <row r="87" spans="1:9" ht="16.5" customHeight="1" x14ac:dyDescent="0.3">
      <c r="A87" s="10"/>
      <c r="B87" s="36" t="s">
        <v>2</v>
      </c>
      <c r="C87" s="37"/>
      <c r="D87" s="37"/>
      <c r="E87" s="37"/>
      <c r="F87" s="37"/>
      <c r="G87" s="37"/>
      <c r="H87" s="37"/>
      <c r="I87" s="15">
        <v>40320</v>
      </c>
    </row>
    <row r="88" spans="1:9" ht="18.75" x14ac:dyDescent="0.3">
      <c r="A88" s="10"/>
      <c r="B88" s="30" t="s">
        <v>42</v>
      </c>
      <c r="C88" s="31"/>
      <c r="D88" s="31"/>
      <c r="E88" s="31"/>
      <c r="F88" s="31"/>
      <c r="G88" s="31"/>
      <c r="H88" s="32"/>
      <c r="I88" s="15">
        <v>53997.599999999999</v>
      </c>
    </row>
    <row r="89" spans="1:9" ht="18.75" x14ac:dyDescent="0.3">
      <c r="A89" s="10"/>
      <c r="B89" s="30" t="s">
        <v>43</v>
      </c>
      <c r="C89" s="31"/>
      <c r="D89" s="31"/>
      <c r="E89" s="31"/>
      <c r="F89" s="31"/>
      <c r="G89" s="31"/>
      <c r="H89" s="32"/>
      <c r="I89" s="15">
        <v>20971.28</v>
      </c>
    </row>
    <row r="90" spans="1:9" ht="18.75" x14ac:dyDescent="0.3">
      <c r="A90" s="10"/>
      <c r="B90" s="30" t="s">
        <v>44</v>
      </c>
      <c r="C90" s="31"/>
      <c r="D90" s="31"/>
      <c r="E90" s="31"/>
      <c r="F90" s="31"/>
      <c r="G90" s="31"/>
      <c r="H90" s="32"/>
      <c r="I90" s="15">
        <v>57400</v>
      </c>
    </row>
    <row r="91" spans="1:9" ht="18.75" x14ac:dyDescent="0.3">
      <c r="A91" s="10"/>
      <c r="B91" s="30" t="s">
        <v>45</v>
      </c>
      <c r="C91" s="31"/>
      <c r="D91" s="31"/>
      <c r="E91" s="31"/>
      <c r="F91" s="31"/>
      <c r="G91" s="31"/>
      <c r="H91" s="32"/>
      <c r="I91" s="15">
        <v>199680</v>
      </c>
    </row>
    <row r="92" spans="1:9" ht="18.75" x14ac:dyDescent="0.3">
      <c r="A92" s="10"/>
      <c r="B92" s="30" t="s">
        <v>46</v>
      </c>
      <c r="C92" s="31"/>
      <c r="D92" s="31"/>
      <c r="E92" s="31"/>
      <c r="F92" s="31"/>
      <c r="G92" s="31"/>
      <c r="H92" s="32"/>
      <c r="I92" s="15">
        <v>199000</v>
      </c>
    </row>
    <row r="93" spans="1:9" ht="18.75" x14ac:dyDescent="0.3">
      <c r="A93" s="10"/>
      <c r="B93" s="30" t="s">
        <v>82</v>
      </c>
      <c r="C93" s="31"/>
      <c r="D93" s="31"/>
      <c r="E93" s="31"/>
      <c r="F93" s="31"/>
      <c r="G93" s="31"/>
      <c r="H93" s="32"/>
      <c r="I93" s="15">
        <v>92546.48</v>
      </c>
    </row>
    <row r="94" spans="1:9" ht="18.75" x14ac:dyDescent="0.3">
      <c r="A94" s="10"/>
      <c r="B94" s="30" t="s">
        <v>86</v>
      </c>
      <c r="C94" s="31"/>
      <c r="D94" s="31"/>
      <c r="E94" s="31"/>
      <c r="F94" s="31"/>
      <c r="G94" s="31"/>
      <c r="H94" s="32"/>
      <c r="I94" s="15">
        <v>199630</v>
      </c>
    </row>
    <row r="95" spans="1:9" ht="38.25" customHeight="1" x14ac:dyDescent="0.3">
      <c r="A95" s="10"/>
      <c r="B95" s="42" t="s">
        <v>83</v>
      </c>
      <c r="C95" s="43"/>
      <c r="D95" s="43"/>
      <c r="E95" s="43"/>
      <c r="F95" s="43"/>
      <c r="G95" s="43"/>
      <c r="H95" s="44"/>
      <c r="I95" s="11">
        <f>I96</f>
        <v>390333.85</v>
      </c>
    </row>
    <row r="96" spans="1:9" ht="18.75" x14ac:dyDescent="0.3">
      <c r="A96" s="10"/>
      <c r="B96" s="30" t="s">
        <v>84</v>
      </c>
      <c r="C96" s="31"/>
      <c r="D96" s="31"/>
      <c r="E96" s="31"/>
      <c r="F96" s="31"/>
      <c r="G96" s="31"/>
      <c r="H96" s="32"/>
      <c r="I96" s="15">
        <v>390333.85</v>
      </c>
    </row>
    <row r="97" spans="1:9" ht="18.75" x14ac:dyDescent="0.3">
      <c r="A97" s="10"/>
      <c r="B97" s="36"/>
      <c r="C97" s="37"/>
      <c r="D97" s="37"/>
      <c r="E97" s="37"/>
      <c r="F97" s="37"/>
      <c r="G97" s="37"/>
      <c r="H97" s="38"/>
      <c r="I97" s="15"/>
    </row>
    <row r="98" spans="1:9" ht="44.25" customHeight="1" x14ac:dyDescent="0.3">
      <c r="A98" s="10"/>
      <c r="B98" s="42" t="s">
        <v>104</v>
      </c>
      <c r="C98" s="43"/>
      <c r="D98" s="43"/>
      <c r="E98" s="43"/>
      <c r="F98" s="43"/>
      <c r="G98" s="43"/>
      <c r="H98" s="44"/>
      <c r="I98" s="15">
        <f>SUM(I99:I114)</f>
        <v>353821.06</v>
      </c>
    </row>
    <row r="99" spans="1:9" ht="18.75" x14ac:dyDescent="0.3">
      <c r="A99" s="10"/>
      <c r="B99" s="36" t="s">
        <v>88</v>
      </c>
      <c r="C99" s="37"/>
      <c r="D99" s="37"/>
      <c r="E99" s="37"/>
      <c r="F99" s="37"/>
      <c r="G99" s="37"/>
      <c r="H99" s="38"/>
      <c r="I99" s="52">
        <f>9195.4+11494+17241+10700</f>
        <v>48630.400000000001</v>
      </c>
    </row>
    <row r="100" spans="1:9" ht="18.75" customHeight="1" x14ac:dyDescent="0.3">
      <c r="A100" s="10"/>
      <c r="B100" s="36" t="s">
        <v>89</v>
      </c>
      <c r="C100" s="37"/>
      <c r="D100" s="37"/>
      <c r="E100" s="37"/>
      <c r="F100" s="37"/>
      <c r="G100" s="37"/>
      <c r="H100" s="38"/>
      <c r="I100" s="52">
        <f>5747+5747+11494</f>
        <v>22988</v>
      </c>
    </row>
    <row r="101" spans="1:9" ht="35.25" customHeight="1" x14ac:dyDescent="0.3">
      <c r="A101" s="10"/>
      <c r="B101" s="36" t="s">
        <v>100</v>
      </c>
      <c r="C101" s="37"/>
      <c r="D101" s="37"/>
      <c r="E101" s="37"/>
      <c r="F101" s="37"/>
      <c r="G101" s="37"/>
      <c r="H101" s="38"/>
      <c r="I101" s="52">
        <v>17241</v>
      </c>
    </row>
    <row r="102" spans="1:9" ht="34.5" customHeight="1" x14ac:dyDescent="0.3">
      <c r="A102" s="10"/>
      <c r="B102" s="36" t="s">
        <v>94</v>
      </c>
      <c r="C102" s="37"/>
      <c r="D102" s="37"/>
      <c r="E102" s="37"/>
      <c r="F102" s="37"/>
      <c r="G102" s="37"/>
      <c r="H102" s="38"/>
      <c r="I102" s="52">
        <v>11494</v>
      </c>
    </row>
    <row r="103" spans="1:9" ht="40.5" customHeight="1" x14ac:dyDescent="0.3">
      <c r="A103" s="10"/>
      <c r="B103" s="36" t="s">
        <v>91</v>
      </c>
      <c r="C103" s="37"/>
      <c r="D103" s="37"/>
      <c r="E103" s="37"/>
      <c r="F103" s="37"/>
      <c r="G103" s="37"/>
      <c r="H103" s="38"/>
      <c r="I103" s="52">
        <f>17241+11494</f>
        <v>28735</v>
      </c>
    </row>
    <row r="104" spans="1:9" ht="37.5" customHeight="1" x14ac:dyDescent="0.3">
      <c r="A104" s="10"/>
      <c r="B104" s="36" t="s">
        <v>92</v>
      </c>
      <c r="C104" s="37"/>
      <c r="D104" s="37"/>
      <c r="E104" s="37"/>
      <c r="F104" s="37"/>
      <c r="G104" s="37"/>
      <c r="H104" s="38"/>
      <c r="I104" s="52">
        <f>13793+3448+3448</f>
        <v>20689</v>
      </c>
    </row>
    <row r="105" spans="1:9" ht="45" customHeight="1" x14ac:dyDescent="0.3">
      <c r="A105" s="10"/>
      <c r="B105" s="36" t="s">
        <v>96</v>
      </c>
      <c r="C105" s="37"/>
      <c r="D105" s="37"/>
      <c r="E105" s="37"/>
      <c r="F105" s="37"/>
      <c r="G105" s="37"/>
      <c r="H105" s="38"/>
      <c r="I105" s="52">
        <v>17954</v>
      </c>
    </row>
    <row r="106" spans="1:9" ht="46.5" customHeight="1" x14ac:dyDescent="0.3">
      <c r="A106" s="10"/>
      <c r="B106" s="36" t="s">
        <v>93</v>
      </c>
      <c r="C106" s="37"/>
      <c r="D106" s="37"/>
      <c r="E106" s="37"/>
      <c r="F106" s="37"/>
      <c r="G106" s="37"/>
      <c r="H106" s="38"/>
      <c r="I106" s="52">
        <v>5747</v>
      </c>
    </row>
    <row r="107" spans="1:9" ht="18.75" x14ac:dyDescent="0.3">
      <c r="A107" s="10"/>
      <c r="B107" s="53" t="s">
        <v>95</v>
      </c>
      <c r="C107" s="53"/>
      <c r="D107" s="53"/>
      <c r="E107" s="53"/>
      <c r="F107" s="53"/>
      <c r="G107" s="53"/>
      <c r="H107" s="53"/>
      <c r="I107" s="52">
        <f>5747+11494</f>
        <v>17241</v>
      </c>
    </row>
    <row r="108" spans="1:9" ht="36" customHeight="1" x14ac:dyDescent="0.3">
      <c r="A108" s="10"/>
      <c r="B108" s="53" t="s">
        <v>102</v>
      </c>
      <c r="C108" s="53"/>
      <c r="D108" s="53"/>
      <c r="E108" s="53"/>
      <c r="F108" s="53"/>
      <c r="G108" s="53"/>
      <c r="H108" s="53"/>
      <c r="I108" s="52">
        <v>11494</v>
      </c>
    </row>
    <row r="109" spans="1:9" ht="57.75" customHeight="1" x14ac:dyDescent="0.3">
      <c r="A109" s="10"/>
      <c r="B109" s="36" t="s">
        <v>97</v>
      </c>
      <c r="C109" s="37"/>
      <c r="D109" s="37"/>
      <c r="E109" s="37"/>
      <c r="F109" s="37"/>
      <c r="G109" s="37"/>
      <c r="H109" s="38"/>
      <c r="I109" s="52">
        <v>18391</v>
      </c>
    </row>
    <row r="110" spans="1:9" ht="18.75" x14ac:dyDescent="0.3">
      <c r="A110" s="10"/>
      <c r="B110" s="53" t="s">
        <v>90</v>
      </c>
      <c r="C110" s="53"/>
      <c r="D110" s="53"/>
      <c r="E110" s="53"/>
      <c r="F110" s="53"/>
      <c r="G110" s="53"/>
      <c r="H110" s="53"/>
      <c r="I110" s="52">
        <f>25747+11494+20689.66</f>
        <v>57930.66</v>
      </c>
    </row>
    <row r="111" spans="1:9" ht="36.75" customHeight="1" x14ac:dyDescent="0.3">
      <c r="A111" s="10"/>
      <c r="B111" s="53" t="s">
        <v>98</v>
      </c>
      <c r="C111" s="53"/>
      <c r="D111" s="53"/>
      <c r="E111" s="53"/>
      <c r="F111" s="53"/>
      <c r="G111" s="53"/>
      <c r="H111" s="53"/>
      <c r="I111" s="52">
        <v>15517</v>
      </c>
    </row>
    <row r="112" spans="1:9" ht="39.75" customHeight="1" x14ac:dyDescent="0.3">
      <c r="A112" s="10"/>
      <c r="B112" s="53" t="s">
        <v>99</v>
      </c>
      <c r="C112" s="53"/>
      <c r="D112" s="53"/>
      <c r="E112" s="53"/>
      <c r="F112" s="53"/>
      <c r="G112" s="53"/>
      <c r="H112" s="53"/>
      <c r="I112" s="52">
        <v>17241</v>
      </c>
    </row>
    <row r="113" spans="1:9" ht="41.25" customHeight="1" x14ac:dyDescent="0.3">
      <c r="A113" s="10"/>
      <c r="B113" s="53" t="s">
        <v>101</v>
      </c>
      <c r="C113" s="53"/>
      <c r="D113" s="53"/>
      <c r="E113" s="53"/>
      <c r="F113" s="53"/>
      <c r="G113" s="53"/>
      <c r="H113" s="53"/>
      <c r="I113" s="52">
        <v>25287</v>
      </c>
    </row>
    <row r="114" spans="1:9" ht="23.25" customHeight="1" x14ac:dyDescent="0.3">
      <c r="A114" s="10"/>
      <c r="B114" s="53" t="s">
        <v>103</v>
      </c>
      <c r="C114" s="53"/>
      <c r="D114" s="53"/>
      <c r="E114" s="53"/>
      <c r="F114" s="53"/>
      <c r="G114" s="53"/>
      <c r="H114" s="53"/>
      <c r="I114" s="52">
        <v>17241</v>
      </c>
    </row>
  </sheetData>
  <mergeCells count="97">
    <mergeCell ref="B113:H113"/>
    <mergeCell ref="B114:H114"/>
    <mergeCell ref="B109:H109"/>
    <mergeCell ref="B110:H110"/>
    <mergeCell ref="B111:H111"/>
    <mergeCell ref="B112:H112"/>
    <mergeCell ref="B104:H104"/>
    <mergeCell ref="B105:H105"/>
    <mergeCell ref="B106:H106"/>
    <mergeCell ref="B107:H107"/>
    <mergeCell ref="B108:H108"/>
    <mergeCell ref="B99:H99"/>
    <mergeCell ref="B100:H100"/>
    <mergeCell ref="B101:H101"/>
    <mergeCell ref="B102:H102"/>
    <mergeCell ref="B103:H103"/>
    <mergeCell ref="B63:H63"/>
    <mergeCell ref="B80:H80"/>
    <mergeCell ref="B93:H93"/>
    <mergeCell ref="B90:H90"/>
    <mergeCell ref="B72:H72"/>
    <mergeCell ref="B87:H87"/>
    <mergeCell ref="B88:H88"/>
    <mergeCell ref="B89:H89"/>
    <mergeCell ref="B86:H86"/>
    <mergeCell ref="B81:H81"/>
    <mergeCell ref="B83:H83"/>
    <mergeCell ref="B85:H85"/>
    <mergeCell ref="B82:H82"/>
    <mergeCell ref="B15:H15"/>
    <mergeCell ref="B32:H32"/>
    <mergeCell ref="B31:H31"/>
    <mergeCell ref="B33:H33"/>
    <mergeCell ref="B49:H49"/>
    <mergeCell ref="B34:H34"/>
    <mergeCell ref="B35:H35"/>
    <mergeCell ref="B28:H28"/>
    <mergeCell ref="B29:H29"/>
    <mergeCell ref="A36:H36"/>
    <mergeCell ref="B55:H55"/>
    <mergeCell ref="B42:H42"/>
    <mergeCell ref="B43:H43"/>
    <mergeCell ref="B44:H44"/>
    <mergeCell ref="B45:H45"/>
    <mergeCell ref="B47:H47"/>
    <mergeCell ref="B48:H48"/>
    <mergeCell ref="B51:H51"/>
    <mergeCell ref="B53:H53"/>
    <mergeCell ref="B54:H54"/>
    <mergeCell ref="B14:H14"/>
    <mergeCell ref="B16:H16"/>
    <mergeCell ref="B19:H19"/>
    <mergeCell ref="B41:H41"/>
    <mergeCell ref="B20:H20"/>
    <mergeCell ref="B21:H21"/>
    <mergeCell ref="B22:H22"/>
    <mergeCell ref="B23:H23"/>
    <mergeCell ref="B24:H24"/>
    <mergeCell ref="B25:H25"/>
    <mergeCell ref="B27:H27"/>
    <mergeCell ref="B18:H18"/>
    <mergeCell ref="B39:H39"/>
    <mergeCell ref="B40:H40"/>
    <mergeCell ref="B17:H17"/>
    <mergeCell ref="B26:H26"/>
    <mergeCell ref="B98:H98"/>
    <mergeCell ref="B52:H52"/>
    <mergeCell ref="B97:H97"/>
    <mergeCell ref="B92:H92"/>
    <mergeCell ref="B94:H94"/>
    <mergeCell ref="B84:H84"/>
    <mergeCell ref="B76:H76"/>
    <mergeCell ref="B77:H77"/>
    <mergeCell ref="B78:H78"/>
    <mergeCell ref="B79:H79"/>
    <mergeCell ref="B95:H95"/>
    <mergeCell ref="B96:H96"/>
    <mergeCell ref="B56:H56"/>
    <mergeCell ref="B91:H91"/>
    <mergeCell ref="B64:H64"/>
    <mergeCell ref="B66:H66"/>
    <mergeCell ref="B9:H9"/>
    <mergeCell ref="B68:H68"/>
    <mergeCell ref="B69:H69"/>
    <mergeCell ref="B71:H71"/>
    <mergeCell ref="B70:H70"/>
    <mergeCell ref="B50:H50"/>
    <mergeCell ref="B46:H46"/>
    <mergeCell ref="B65:H65"/>
    <mergeCell ref="B59:H59"/>
    <mergeCell ref="B12:H12"/>
    <mergeCell ref="B67:H67"/>
    <mergeCell ref="B57:H57"/>
    <mergeCell ref="B58:H58"/>
    <mergeCell ref="B60:H60"/>
    <mergeCell ref="B61:H61"/>
    <mergeCell ref="B62:H62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A23"/>
  <sheetViews>
    <sheetView workbookViewId="0">
      <selection activeCell="G15" sqref="G15"/>
    </sheetView>
  </sheetViews>
  <sheetFormatPr defaultRowHeight="15" x14ac:dyDescent="0.25"/>
  <cols>
    <col min="1" max="1" width="7.42578125" customWidth="1"/>
    <col min="8" max="8" width="8.42578125" customWidth="1"/>
    <col min="9" max="9" width="15.5703125" customWidth="1"/>
  </cols>
  <sheetData>
    <row r="15" ht="33" customHeight="1" x14ac:dyDescent="0.25"/>
    <row r="23" ht="36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2023-05-17T08:26:59Z</dcterms:modified>
</cp:coreProperties>
</file>